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85" windowWidth="20730" windowHeight="11040"/>
  </bookViews>
  <sheets>
    <sheet name="доходы" sheetId="1" r:id="rId1"/>
    <sheet name="Лист1" sheetId="2" r:id="rId2"/>
  </sheets>
  <definedNames>
    <definedName name="_xlnm.Print_Titles" localSheetId="0">доходы!$4:$5</definedName>
    <definedName name="_xlnm.Print_Area" localSheetId="0">доходы!$A$1:$H$44</definedName>
  </definedNames>
  <calcPr calcId="145621"/>
</workbook>
</file>

<file path=xl/calcChain.xml><?xml version="1.0" encoding="utf-8"?>
<calcChain xmlns="http://schemas.openxmlformats.org/spreadsheetml/2006/main">
  <c r="G6" i="1" l="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H36" i="1" l="1"/>
  <c r="F36" i="1"/>
  <c r="H40" i="1"/>
  <c r="F40" i="1"/>
  <c r="E40" i="1"/>
  <c r="D40" i="1"/>
  <c r="D42" i="1"/>
  <c r="E42" i="1"/>
  <c r="D43" i="1"/>
  <c r="E43" i="1"/>
  <c r="F34" i="1" l="1"/>
  <c r="E30" i="1"/>
  <c r="E29" i="1" s="1"/>
  <c r="D30" i="1"/>
  <c r="D29" i="1" s="1"/>
  <c r="C30" i="1"/>
  <c r="C29" i="1" s="1"/>
  <c r="H34" i="1"/>
  <c r="C9" i="1" l="1"/>
  <c r="C12" i="1"/>
  <c r="C17" i="1"/>
  <c r="C20" i="1"/>
  <c r="C22" i="1"/>
  <c r="C8" i="1" l="1"/>
  <c r="C7" i="1" s="1"/>
  <c r="C6" i="1" s="1"/>
  <c r="H33" i="1"/>
  <c r="F33" i="1"/>
  <c r="H21" i="1" l="1"/>
  <c r="F21" i="1"/>
  <c r="E20" i="1"/>
  <c r="D20" i="1"/>
  <c r="F20" i="1" l="1"/>
  <c r="H20" i="1"/>
  <c r="F32" i="1"/>
  <c r="F31" i="1"/>
  <c r="H32" i="1"/>
  <c r="H31" i="1"/>
  <c r="H16" i="1" l="1"/>
  <c r="F16" i="1"/>
  <c r="E12" i="1"/>
  <c r="D12" i="1"/>
  <c r="H38" i="1"/>
  <c r="F38" i="1"/>
  <c r="H37" i="1"/>
  <c r="F37" i="1"/>
  <c r="H35" i="1"/>
  <c r="F35" i="1"/>
  <c r="H30" i="1"/>
  <c r="F30" i="1"/>
  <c r="H28" i="1"/>
  <c r="F28" i="1"/>
  <c r="H27" i="1"/>
  <c r="F27" i="1"/>
  <c r="H26" i="1"/>
  <c r="F26" i="1"/>
  <c r="H25" i="1"/>
  <c r="F25" i="1"/>
  <c r="H24" i="1"/>
  <c r="F24" i="1"/>
  <c r="H23" i="1"/>
  <c r="F23" i="1"/>
  <c r="H19" i="1"/>
  <c r="F19" i="1"/>
  <c r="H18" i="1"/>
  <c r="F18" i="1"/>
  <c r="H15" i="1"/>
  <c r="F15" i="1"/>
  <c r="H14" i="1"/>
  <c r="F14" i="1"/>
  <c r="H13" i="1"/>
  <c r="F13" i="1"/>
  <c r="H11" i="1"/>
  <c r="F11" i="1"/>
  <c r="H10" i="1"/>
  <c r="F10" i="1"/>
  <c r="F29" i="1" l="1"/>
  <c r="H29" i="1"/>
  <c r="H12" i="1"/>
  <c r="E9" i="1"/>
  <c r="D9" i="1"/>
  <c r="H9" i="1"/>
  <c r="E22" i="1"/>
  <c r="D22" i="1"/>
  <c r="H22" i="1" l="1"/>
  <c r="F22" i="1"/>
  <c r="F12" i="1"/>
  <c r="F9" i="1"/>
  <c r="E17" i="1"/>
  <c r="E8" i="1" s="1"/>
  <c r="D17" i="1"/>
  <c r="D8" i="1" s="1"/>
  <c r="H17" i="1" l="1"/>
  <c r="F8" i="1"/>
  <c r="F17" i="1"/>
  <c r="D7" i="1" l="1"/>
  <c r="D6" i="1" s="1"/>
  <c r="H8" i="1"/>
  <c r="E7" i="1"/>
  <c r="F7" i="1" l="1"/>
  <c r="H7" i="1"/>
  <c r="E6" i="1"/>
  <c r="F6" i="1" l="1"/>
  <c r="H6" i="1"/>
</calcChain>
</file>

<file path=xl/sharedStrings.xml><?xml version="1.0" encoding="utf-8"?>
<sst xmlns="http://schemas.openxmlformats.org/spreadsheetml/2006/main" count="81" uniqueCount="79">
  <si>
    <t/>
  </si>
  <si>
    <t>тыс. рублей</t>
  </si>
  <si>
    <t>Доходы - всего</t>
  </si>
  <si>
    <t>НАЛОГОВЫЕ И НЕНАЛОГОВЫЕ ДОХОДЫ</t>
  </si>
  <si>
    <t>НАЛОГОВЫЕ  ДОХОДЫ</t>
  </si>
  <si>
    <t>Налог на доходы физических лиц</t>
  </si>
  <si>
    <t>НЕНАЛОГОВЫЕ ДОХОДЫ</t>
  </si>
  <si>
    <t>БЕЗВОЗМЕЗДНЫЕ ПОСТУПЛЕНИЯ</t>
  </si>
  <si>
    <t>Иные межбюджетные трансферты</t>
  </si>
  <si>
    <t>% исполнения</t>
  </si>
  <si>
    <t>КБК</t>
  </si>
  <si>
    <t>Наименование доходов</t>
  </si>
  <si>
    <t>1 00 00000 00 0000 000</t>
  </si>
  <si>
    <t>НАЛОГИ НА ПРИБЫЛЬ, ДОХОДЫ</t>
  </si>
  <si>
    <t>1 01 00000 00 0000 000</t>
  </si>
  <si>
    <t>Акцизы по подакцизным товарам (продукции), производимым на территории Российской Федерации</t>
  </si>
  <si>
    <t>1 03 02000 01 0000 110</t>
  </si>
  <si>
    <t>1 01 02000 01 0000 110</t>
  </si>
  <si>
    <t>НАЛОГИ НА ИМУЩЕСТВО</t>
  </si>
  <si>
    <t>1 06 00000 00 0000 000</t>
  </si>
  <si>
    <t>2 00 00000 00 0000 000</t>
  </si>
  <si>
    <t>НАЛОГИ НА СОВОКУПНЫЙ ДОХОД</t>
  </si>
  <si>
    <t>Земельный налог</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</si>
  <si>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</si>
  <si>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</si>
  <si>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Доходы от оказания платных услуг (работ) и компенсации затрат государства</t>
  </si>
  <si>
    <t>Административные платежи и сборы</t>
  </si>
  <si>
    <t>Штрафы, санкции, возмещение ущерба</t>
  </si>
  <si>
    <t>Прочие неналоговые доходы</t>
  </si>
  <si>
    <t>1 05 00000 00 0000 110</t>
  </si>
  <si>
    <t xml:space="preserve">Субсидии </t>
  </si>
  <si>
    <t>1 11 00000 00 0000 000</t>
  </si>
  <si>
    <t xml:space="preserve">1 13 00000 00 0000 000   </t>
  </si>
  <si>
    <t xml:space="preserve">1 06 06000 00 0000 110 </t>
  </si>
  <si>
    <t>1 14 00000 00 0000 000</t>
  </si>
  <si>
    <t>1 15 00000 00 0000 000</t>
  </si>
  <si>
    <t>1 16 00000 00 0000 000</t>
  </si>
  <si>
    <t>1 17 00000 00 0000 000</t>
  </si>
  <si>
    <t>1 06 01030 13 0000 110</t>
  </si>
  <si>
    <t xml:space="preserve">Налог, взимаемый в связи с применением упрощенной системы налогообложения </t>
  </si>
  <si>
    <t>Минимальный   налог,   зачисляемый   в   бюджеты субъектов Российской Федерации</t>
  </si>
  <si>
    <t>Единый сельскохозяйственный налог</t>
  </si>
  <si>
    <t>1 05 01000 00 0000 110</t>
  </si>
  <si>
    <t>1 05 01050 01 0000 110</t>
  </si>
  <si>
    <t>1 05 03000 01 0000 110</t>
  </si>
  <si>
    <t xml:space="preserve">План </t>
  </si>
  <si>
    <t>Безвозмездные поступления</t>
  </si>
  <si>
    <t>2 02 10000 00 0000 150</t>
  </si>
  <si>
    <t>2 02 20000 00 0000 150</t>
  </si>
  <si>
    <t>2 02 40000 00 0000 150</t>
  </si>
  <si>
    <t>Приложение  № 4</t>
  </si>
  <si>
    <t xml:space="preserve">Зам. главы Администрации - начальника ФЭО                                                                      </t>
  </si>
  <si>
    <t>Н.В.Черноморцева</t>
  </si>
  <si>
    <t>Налог на имущество физических лиц</t>
  </si>
  <si>
    <t>Налог на профессиональный доход</t>
  </si>
  <si>
    <t>1 05 06000 01 0000 110</t>
  </si>
  <si>
    <t xml:space="preserve">2 19 60010 13 0000 150      </t>
  </si>
  <si>
    <t>Прочие дотации на стимулирование руководителей исполнительно-распорядительных органов муниципальных образований области</t>
  </si>
  <si>
    <t>Дотации бюджетам городских поселений в том числе:</t>
  </si>
  <si>
    <t>1 09 00000 00 0000 000</t>
  </si>
  <si>
    <t>ЗАДОЛЖЕННОСТЬ И ПЕРЕРАСЧЕТЫ ПО ОТМЕНЕННЫМ НАЛОГАМ, СБОРАМ И ИНЫМ ОБЯЗАТЕЛЬНЫМ ПЛАТЕЖАМ</t>
  </si>
  <si>
    <t xml:space="preserve">1 09 04053 13 0000 110  </t>
  </si>
  <si>
    <t>Земельный налог (по  обязательствам, возникшим до  1  января  2006 года),  мобилизуемый на территориях городских поселений</t>
  </si>
  <si>
    <t>Прочие дотации на поощрение муниципальных образований Калужской области - победителей регионального этапа конкурса</t>
  </si>
  <si>
    <t xml:space="preserve">Дотации бюджетам городских поселений на выравнивание уровня бюджетной обеспеченности </t>
  </si>
  <si>
    <t>Прочие дотации бюджетам муниципальных образований на стимулирование муниципальных образований Калужской области за реализацию проектов развития общественной инфраструктуры муниципальных образований, основанных на местных инициативах без привлечения средств бюджетов бюджетной системы Российской Федерации</t>
  </si>
  <si>
    <t>2022 год</t>
  </si>
  <si>
    <t>Темп роста к соответствующему периоду 2021 года, %</t>
  </si>
  <si>
    <t>Субвенции</t>
  </si>
  <si>
    <t>2 02 30000 00 0000 150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</si>
  <si>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</si>
  <si>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(стела)</t>
  </si>
  <si>
    <t>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(переселение)</t>
  </si>
  <si>
    <t>2 04 00000 00 0000 150</t>
  </si>
  <si>
    <t>2 07 00000 00 0000 150</t>
  </si>
  <si>
    <t>Исполнено за  2022 год</t>
  </si>
  <si>
    <t>Сведения об исполнении бюджета муниципального образования городское поселение "Город Малоярославец" за 2022 год по доходам в сравнении с запланированными значениями на 2022 год  и соответствующим периодом 2021 года</t>
  </si>
  <si>
    <t>Исполнено                                        2021 года</t>
  </si>
  <si>
    <t>Отклонение исполнения 2022 к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</si>
</sst>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2" x14ac:knownFonts="1">
    <font>
      <sz val="10"/>
      <color rgb="FF000000"/>
      <name val="Times New Roman"/>
    </font>
    <font>
      <b/>
      <sz val="14"/>
      <color indexed="8"/>
      <name val="Times New Roman"/>
      <family val="1"/>
      <charset val="204"/>
    </font>
    <font>
      <b/>
      <sz val="10"/>
      <color indexed="8"/>
      <name val="Times New Roman"/>
      <family val="1"/>
      <charset val="204"/>
    </font>
    <font>
      <sz val="10"/>
      <name val="Arial"/>
      <family val="2"/>
      <charset val="204"/>
    </font>
    <font>
      <b/>
      <sz val="12"/>
      <color indexed="8"/>
      <name val="Times New Roman"/>
      <family val="1"/>
      <charset val="204"/>
    </font>
    <font>
      <sz val="12"/>
      <color indexed="8"/>
      <name val="Times New Roman"/>
      <family val="1"/>
      <charset val="204"/>
    </font>
    <font>
      <sz val="10"/>
      <color indexed="8"/>
      <name val="Times New Roman"/>
      <family val="1"/>
      <charset val="204"/>
    </font>
    <font>
      <b/>
      <sz val="12"/>
      <color indexed="32"/>
      <name val="Arial Cyr"/>
      <family val="2"/>
      <charset val="204"/>
    </font>
    <font>
      <sz val="12"/>
      <color indexed="32"/>
      <name val="Arial Cyr"/>
      <family val="2"/>
      <charset val="204"/>
    </font>
    <font>
      <i/>
      <sz val="11"/>
      <color indexed="32"/>
      <name val="Arial Cyr"/>
      <family val="2"/>
      <charset val="204"/>
    </font>
    <font>
      <sz val="10"/>
      <name val="Arial Cyr"/>
      <charset val="204"/>
    </font>
    <font>
      <sz val="12"/>
      <name val="Arial Cyr"/>
      <charset val="204"/>
    </font>
    <font>
      <sz val="11"/>
      <color indexed="8"/>
      <name val="Calibri"/>
      <family val="2"/>
      <charset val="204"/>
    </font>
    <font>
      <b/>
      <sz val="12"/>
      <color indexed="24"/>
      <name val="Times New Roman Cyr"/>
      <family val="1"/>
      <charset val="204"/>
    </font>
    <font>
      <i/>
      <sz val="10"/>
      <color rgb="FF000000"/>
      <name val="Times New Roman"/>
      <family val="1"/>
      <charset val="204"/>
    </font>
    <font>
      <b/>
      <i/>
      <sz val="10"/>
      <color rgb="FF000000"/>
      <name val="Times New Roman"/>
      <family val="1"/>
      <charset val="204"/>
    </font>
    <font>
      <b/>
      <sz val="12"/>
      <name val="Times New Roman"/>
      <family val="1"/>
      <charset val="204"/>
    </font>
    <font>
      <sz val="12"/>
      <color rgb="FF000000"/>
      <name val="Times New Roman"/>
      <family val="1"/>
      <charset val="204"/>
    </font>
    <font>
      <sz val="12"/>
      <name val="Times New Roman"/>
      <family val="1"/>
      <charset val="204"/>
    </font>
    <font>
      <b/>
      <sz val="11"/>
      <color indexed="8"/>
      <name val="Times New Roman"/>
      <family val="1"/>
      <charset val="204"/>
    </font>
    <font>
      <sz val="11"/>
      <color indexed="8"/>
      <name val="Times New Roman"/>
      <family val="1"/>
      <charset val="204"/>
    </font>
    <font>
      <sz val="11"/>
      <color rgb="FF000000"/>
      <name val="Times New Roman"/>
      <family val="1"/>
      <charset val="204"/>
    </font>
    <font>
      <sz val="11"/>
      <name val="Times New Roman"/>
      <family val="1"/>
      <charset val="204"/>
    </font>
    <font>
      <sz val="10"/>
      <color rgb="FF000000"/>
      <name val="Arial Cyr"/>
      <family val="2"/>
    </font>
    <font>
      <b/>
      <sz val="12"/>
      <color rgb="FF000000"/>
      <name val="Times New Roman"/>
      <family val="1"/>
      <charset val="204"/>
    </font>
    <font>
      <sz val="24"/>
      <color rgb="FF000000"/>
      <name val="Times New Roman"/>
      <family val="1"/>
      <charset val="204"/>
    </font>
    <font>
      <sz val="24"/>
      <color rgb="FFFF0000"/>
      <name val="Times New Roman"/>
      <family val="1"/>
      <charset val="204"/>
    </font>
    <font>
      <sz val="9"/>
      <color indexed="8"/>
      <name val="Times New Roman"/>
      <family val="1"/>
      <charset val="204"/>
    </font>
    <font>
      <i/>
      <sz val="11"/>
      <color indexed="8"/>
      <name val="Times New Roman"/>
      <family val="1"/>
      <charset val="204"/>
    </font>
    <font>
      <sz val="7"/>
      <color indexed="8"/>
      <name val="Times New Roman"/>
      <family val="1"/>
      <charset val="204"/>
    </font>
    <font>
      <i/>
      <sz val="7"/>
      <color indexed="8"/>
      <name val="Times New Roman"/>
      <family val="1"/>
      <charset val="204"/>
    </font>
    <font>
      <i/>
      <sz val="9"/>
      <color indexed="8"/>
      <name val="Times New Roman"/>
      <family val="1"/>
      <charset val="204"/>
    </font>
  </fonts>
  <fills count="5">
    <fill>
      <patternFill patternType="none"/>
    </fill>
    <fill>
      <patternFill patternType="gray125"/>
    </fill>
    <fill>
      <patternFill patternType="solid">
        <fgColor rgb="FFFFFFCC"/>
      </patternFill>
    </fill>
    <fill>
      <patternFill patternType="solid">
        <fgColor indexed="9"/>
        <bgColor indexed="64"/>
      </patternFill>
    </fill>
    <fill>
      <patternFill patternType="solid">
        <fgColor indexed="65"/>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2">
    <xf numFmtId="0" fontId="0" fillId="0" borderId="0">
      <alignment vertical="top" wrapText="1"/>
    </xf>
    <xf numFmtId="0" fontId="3" fillId="4" borderId="0"/>
    <xf numFmtId="165" fontId="7" fillId="0" borderId="2">
      <alignment wrapText="1"/>
    </xf>
    <xf numFmtId="165" fontId="8" fillId="0" borderId="3" applyBorder="0">
      <alignment wrapText="1"/>
    </xf>
    <xf numFmtId="165" fontId="9" fillId="0" borderId="3" applyBorder="0">
      <alignment wrapText="1"/>
    </xf>
    <xf numFmtId="0" fontId="10" fillId="4" borderId="0"/>
    <xf numFmtId="0" fontId="11" fillId="0" borderId="0"/>
    <xf numFmtId="0" fontId="10" fillId="0" borderId="0"/>
    <xf numFmtId="0" fontId="12" fillId="2" borderId="1" applyNumberFormat="0" applyFont="0" applyAlignment="0" applyProtection="0"/>
    <xf numFmtId="1" fontId="13" fillId="0" borderId="0"/>
    <xf numFmtId="0" fontId="23" fillId="0" borderId="0">
      <alignment horizontal="left" wrapText="1"/>
    </xf>
    <xf numFmtId="0" fontId="23" fillId="0" borderId="0"/>
  </cellStyleXfs>
  <cellXfs count="56">
    <xf numFmtId="0" fontId="0" fillId="0" borderId="0" xfId="0">
      <alignment vertical="top" wrapText="1"/>
    </xf>
    <xf numFmtId="0" fontId="0" fillId="3" borderId="0" xfId="0" applyFont="1" applyFill="1" applyAlignment="1">
      <alignment vertical="top" wrapText="1"/>
    </xf>
    <xf numFmtId="0" fontId="0" fillId="3" borderId="0" xfId="0" applyFill="1" applyAlignment="1">
      <alignment horizontal="right" wrapText="1"/>
    </xf>
    <xf numFmtId="0" fontId="6" fillId="3" borderId="0" xfId="0" applyFont="1" applyFill="1" applyAlignment="1">
      <alignment vertical="top" wrapText="1"/>
    </xf>
    <xf numFmtId="4" fontId="0" fillId="3" borderId="0" xfId="0" applyNumberFormat="1" applyFont="1" applyFill="1" applyAlignment="1">
      <alignment vertical="top" wrapText="1"/>
    </xf>
    <xf numFmtId="0" fontId="14" fillId="3" borderId="0" xfId="0" applyFont="1" applyFill="1" applyAlignment="1">
      <alignment vertical="top" wrapText="1"/>
    </xf>
    <xf numFmtId="0" fontId="15" fillId="3" borderId="0" xfId="0" applyFont="1" applyFill="1" applyAlignment="1">
      <alignment vertical="top" wrapText="1"/>
    </xf>
    <xf numFmtId="0" fontId="2" fillId="3" borderId="0" xfId="0" applyFont="1" applyFill="1" applyAlignment="1">
      <alignment vertical="top" wrapText="1"/>
    </xf>
    <xf numFmtId="0" fontId="4" fillId="3" borderId="4" xfId="0" applyFont="1" applyFill="1" applyBorder="1" applyAlignment="1">
      <alignment wrapText="1"/>
    </xf>
    <xf numFmtId="164" fontId="4" fillId="3" borderId="4" xfId="0" applyNumberFormat="1" applyFont="1" applyFill="1" applyBorder="1" applyAlignment="1">
      <alignment horizontal="right" wrapText="1"/>
    </xf>
    <xf numFmtId="164" fontId="4" fillId="0" borderId="4" xfId="0" applyNumberFormat="1" applyFont="1" applyFill="1" applyBorder="1" applyAlignment="1">
      <alignment horizontal="right" wrapText="1"/>
    </xf>
    <xf numFmtId="0" fontId="2" fillId="3" borderId="4" xfId="0" applyFont="1" applyFill="1" applyBorder="1" applyAlignment="1">
      <alignment horizontal="center" vertical="center" wrapText="1"/>
    </xf>
    <xf numFmtId="164" fontId="4" fillId="3" borderId="4" xfId="0" applyNumberFormat="1" applyFont="1" applyFill="1" applyBorder="1" applyAlignment="1">
      <alignment horizontal="right" vertical="center" wrapText="1"/>
    </xf>
    <xf numFmtId="0" fontId="5" fillId="3" borderId="4" xfId="0" applyFont="1" applyFill="1" applyBorder="1" applyAlignment="1">
      <alignment wrapText="1"/>
    </xf>
    <xf numFmtId="164" fontId="5" fillId="3" borderId="4" xfId="0" applyNumberFormat="1" applyFont="1" applyFill="1" applyBorder="1" applyAlignment="1">
      <alignment horizontal="right" wrapText="1"/>
    </xf>
    <xf numFmtId="164" fontId="5" fillId="0" borderId="4" xfId="0" applyNumberFormat="1" applyFont="1" applyFill="1" applyBorder="1" applyAlignment="1">
      <alignment horizontal="right" wrapText="1"/>
    </xf>
    <xf numFmtId="0" fontId="4" fillId="0" borderId="4" xfId="0" applyFont="1" applyFill="1" applyBorder="1" applyAlignment="1">
      <alignment wrapText="1"/>
    </xf>
    <xf numFmtId="0" fontId="5" fillId="0" borderId="4" xfId="0" applyFont="1" applyFill="1" applyBorder="1" applyAlignment="1">
      <alignment wrapText="1"/>
    </xf>
    <xf numFmtId="0" fontId="16" fillId="0" borderId="4" xfId="0" applyFont="1" applyBorder="1" applyAlignment="1">
      <alignment horizontal="left" vertical="center" wrapText="1"/>
    </xf>
    <xf numFmtId="0" fontId="1" fillId="3" borderId="4" xfId="1" applyFont="1" applyFill="1" applyBorder="1" applyAlignment="1">
      <alignment horizontal="left"/>
    </xf>
    <xf numFmtId="0" fontId="18" fillId="0" borderId="4" xfId="0" applyFont="1" applyBorder="1" applyAlignment="1">
      <alignment horizontal="left" vertical="center" wrapText="1"/>
    </xf>
    <xf numFmtId="0" fontId="19" fillId="3" borderId="4" xfId="0" applyFont="1" applyFill="1" applyBorder="1" applyAlignment="1">
      <alignment horizontal="center" wrapText="1"/>
    </xf>
    <xf numFmtId="49" fontId="20" fillId="3" borderId="4" xfId="0" applyNumberFormat="1" applyFont="1" applyFill="1" applyBorder="1" applyAlignment="1">
      <alignment horizontal="center" wrapText="1"/>
    </xf>
    <xf numFmtId="0" fontId="20" fillId="3" borderId="4" xfId="0" applyFont="1" applyFill="1" applyBorder="1" applyAlignment="1">
      <alignment horizontal="center" wrapText="1"/>
    </xf>
    <xf numFmtId="49" fontId="19" fillId="3" borderId="4" xfId="0" applyNumberFormat="1" applyFont="1" applyFill="1" applyBorder="1" applyAlignment="1">
      <alignment horizontal="center" wrapText="1"/>
    </xf>
    <xf numFmtId="0" fontId="19" fillId="0" borderId="4" xfId="0" applyFont="1" applyFill="1" applyBorder="1" applyAlignment="1">
      <alignment horizontal="center" wrapText="1"/>
    </xf>
    <xf numFmtId="49" fontId="20" fillId="0" borderId="4" xfId="0" applyNumberFormat="1" applyFont="1" applyFill="1" applyBorder="1" applyAlignment="1">
      <alignment horizontal="center" wrapText="1"/>
    </xf>
    <xf numFmtId="0" fontId="2" fillId="3" borderId="4" xfId="0" applyFont="1" applyFill="1" applyBorder="1" applyAlignment="1">
      <alignment horizontal="center" vertical="center" wrapText="1"/>
    </xf>
    <xf numFmtId="0" fontId="17" fillId="0" borderId="0" xfId="10" applyNumberFormat="1" applyFont="1" applyProtection="1">
      <alignment horizontal="left" wrapText="1"/>
    </xf>
    <xf numFmtId="0" fontId="24" fillId="0" borderId="0" xfId="11" applyNumberFormat="1" applyFont="1" applyAlignment="1" applyProtection="1">
      <alignment horizontal="right"/>
    </xf>
    <xf numFmtId="0" fontId="0" fillId="3" borderId="0" xfId="0" applyFont="1" applyFill="1" applyBorder="1" applyAlignment="1">
      <alignment vertical="top" wrapText="1"/>
    </xf>
    <xf numFmtId="0" fontId="17" fillId="0" borderId="0" xfId="10" applyNumberFormat="1" applyFont="1" applyBorder="1" applyProtection="1">
      <alignment horizontal="left" wrapText="1"/>
    </xf>
    <xf numFmtId="0" fontId="24" fillId="0" borderId="0" xfId="11" applyNumberFormat="1" applyFont="1" applyBorder="1" applyAlignment="1" applyProtection="1">
      <alignment horizontal="right"/>
    </xf>
    <xf numFmtId="0" fontId="2" fillId="3" borderId="4" xfId="0" applyFont="1" applyFill="1" applyBorder="1" applyAlignment="1">
      <alignment horizontal="center" vertical="center" wrapText="1"/>
    </xf>
    <xf numFmtId="3" fontId="25" fillId="0" borderId="0" xfId="0" applyNumberFormat="1" applyFont="1">
      <alignment vertical="top" wrapText="1"/>
    </xf>
    <xf numFmtId="3" fontId="26" fillId="0" borderId="0" xfId="0" applyNumberFormat="1" applyFont="1">
      <alignment vertical="top" wrapText="1"/>
    </xf>
    <xf numFmtId="49" fontId="27" fillId="0" borderId="4" xfId="0" applyNumberFormat="1" applyFont="1" applyFill="1" applyBorder="1" applyAlignment="1">
      <alignment horizontal="center" wrapText="1"/>
    </xf>
    <xf numFmtId="164" fontId="28" fillId="0" borderId="4" xfId="0" applyNumberFormat="1" applyFont="1" applyFill="1" applyBorder="1" applyAlignment="1">
      <alignment horizontal="right" wrapText="1"/>
    </xf>
    <xf numFmtId="0" fontId="19" fillId="0" borderId="4" xfId="0" applyFont="1" applyFill="1" applyBorder="1" applyAlignment="1">
      <alignment wrapText="1"/>
    </xf>
    <xf numFmtId="49" fontId="19" fillId="0" borderId="4" xfId="0" applyNumberFormat="1" applyFont="1" applyFill="1" applyBorder="1" applyAlignment="1">
      <alignment horizontal="center" wrapText="1"/>
    </xf>
    <xf numFmtId="164" fontId="4" fillId="0" borderId="4" xfId="0" applyNumberFormat="1" applyFont="1" applyFill="1" applyBorder="1" applyAlignment="1">
      <alignment horizontal="right" vertical="center" wrapText="1"/>
    </xf>
    <xf numFmtId="0" fontId="27" fillId="0" borderId="4" xfId="0" applyFont="1" applyFill="1" applyBorder="1" applyAlignment="1">
      <alignment horizontal="right" vertical="top" wrapText="1"/>
    </xf>
    <xf numFmtId="0" fontId="29" fillId="0" borderId="4" xfId="0" applyFont="1" applyFill="1" applyBorder="1" applyAlignment="1">
      <alignment horizontal="right" vertical="top" wrapText="1"/>
    </xf>
    <xf numFmtId="0" fontId="30" fillId="0" borderId="4" xfId="0" applyFont="1" applyFill="1" applyBorder="1" applyAlignment="1">
      <alignment wrapText="1"/>
    </xf>
    <xf numFmtId="164" fontId="31" fillId="0" borderId="4" xfId="0" applyNumberFormat="1" applyFont="1" applyFill="1" applyBorder="1" applyAlignment="1">
      <alignment horizontal="right" wrapText="1"/>
    </xf>
    <xf numFmtId="0" fontId="22" fillId="0" borderId="4" xfId="0" applyFont="1" applyFill="1" applyBorder="1" applyAlignment="1">
      <alignment horizontal="center" vertical="center" wrapText="1"/>
    </xf>
    <xf numFmtId="0" fontId="24" fillId="0" borderId="0" xfId="10" applyNumberFormat="1" applyFont="1" applyBorder="1" applyProtection="1">
      <alignment horizontal="left" wrapText="1"/>
    </xf>
    <xf numFmtId="0" fontId="24" fillId="0" borderId="0" xfId="10" applyFont="1" applyBorder="1">
      <alignment horizontal="left" wrapText="1"/>
    </xf>
    <xf numFmtId="0" fontId="21" fillId="0" borderId="0" xfId="0" applyFont="1" applyAlignment="1">
      <alignment horizontal="right" vertical="top" wrapText="1"/>
    </xf>
    <xf numFmtId="0" fontId="2" fillId="3" borderId="4" xfId="0" applyFont="1" applyFill="1" applyBorder="1" applyAlignment="1">
      <alignment horizontal="center" vertical="center" wrapText="1"/>
    </xf>
    <xf numFmtId="0" fontId="1" fillId="3" borderId="0" xfId="0" applyFont="1" applyFill="1" applyAlignment="1">
      <alignment horizontal="center" vertical="top" wrapText="1"/>
    </xf>
    <xf numFmtId="0" fontId="2" fillId="0" borderId="4" xfId="0" applyFont="1" applyFill="1" applyBorder="1" applyAlignment="1">
      <alignment horizontal="center" vertical="center" wrapText="1"/>
    </xf>
    <xf numFmtId="0" fontId="24" fillId="0" borderId="0" xfId="10" applyNumberFormat="1" applyFont="1" applyProtection="1">
      <alignment horizontal="left" wrapText="1"/>
    </xf>
    <xf numFmtId="0" fontId="24" fillId="0" borderId="0" xfId="10" applyFont="1">
      <alignment horizontal="left" wrapText="1"/>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12">
    <cellStyle name="xl24" xfId="11"/>
    <cellStyle name="xl53" xfId="10"/>
    <cellStyle name="ЗГ1" xfId="2"/>
    <cellStyle name="ЗГ2" xfId="3"/>
    <cellStyle name="ЗГ3" xfId="4"/>
    <cellStyle name="Обычный" xfId="0" builtinId="0"/>
    <cellStyle name="Обычный 14" xfId="5"/>
    <cellStyle name="Обычный 2" xfId="6"/>
    <cellStyle name="Обычный 3" xfId="1"/>
    <cellStyle name="Обычный 4" xfId="7"/>
    <cellStyle name="Примечание 2" xfId="8"/>
    <cellStyle name="ТЕКСТ"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abSelected="1" showWhiteSpace="0" topLeftCell="A4" zoomScale="110" zoomScaleNormal="110" zoomScaleSheetLayoutView="100" workbookViewId="0">
      <pane xSplit="2" ySplit="2" topLeftCell="C32" activePane="bottomRight" state="frozen"/>
      <selection activeCell="A4" sqref="A4"/>
      <selection pane="topRight" activeCell="C4" sqref="C4"/>
      <selection pane="bottomLeft" activeCell="A6" sqref="A6"/>
      <selection pane="bottomRight" activeCell="G23" sqref="G23"/>
    </sheetView>
  </sheetViews>
  <sheetFormatPr defaultColWidth="8.83203125" defaultRowHeight="12.75" x14ac:dyDescent="0.2"/>
  <cols>
    <col min="1" max="1" width="72.6640625" style="1" customWidth="1"/>
    <col min="2" max="2" width="27.83203125" style="1" customWidth="1"/>
    <col min="3" max="3" width="18.1640625" style="1" customWidth="1"/>
    <col min="4" max="4" width="20.6640625" style="1" customWidth="1"/>
    <col min="5" max="5" width="19" style="1" customWidth="1"/>
    <col min="6" max="6" width="14" style="1" customWidth="1"/>
    <col min="7" max="7" width="14.5" style="1" customWidth="1"/>
    <col min="8" max="8" width="14.33203125" style="1" customWidth="1"/>
    <col min="9" max="9" width="11.6640625" style="1" bestFit="1" customWidth="1"/>
    <col min="10" max="10" width="8.83203125" style="1"/>
    <col min="11" max="11" width="12.6640625" style="1" bestFit="1" customWidth="1"/>
    <col min="12" max="16384" width="8.83203125" style="1"/>
  </cols>
  <sheetData>
    <row r="1" spans="1:8" ht="15" customHeight="1" x14ac:dyDescent="0.2">
      <c r="F1" s="48" t="s">
        <v>50</v>
      </c>
      <c r="G1" s="48"/>
      <c r="H1" s="48"/>
    </row>
    <row r="2" spans="1:8" ht="38.25" customHeight="1" x14ac:dyDescent="0.2">
      <c r="A2" s="50" t="s">
        <v>76</v>
      </c>
      <c r="B2" s="50"/>
      <c r="C2" s="50"/>
      <c r="D2" s="50"/>
      <c r="E2" s="50"/>
      <c r="F2" s="50"/>
      <c r="G2" s="50"/>
      <c r="H2" s="50"/>
    </row>
    <row r="3" spans="1:8" ht="13.5" customHeight="1" x14ac:dyDescent="0.2">
      <c r="A3" s="1" t="s">
        <v>0</v>
      </c>
      <c r="F3" s="2"/>
      <c r="G3" s="2"/>
      <c r="H3" s="2" t="s">
        <v>1</v>
      </c>
    </row>
    <row r="4" spans="1:8" ht="18.75" customHeight="1" x14ac:dyDescent="0.2">
      <c r="A4" s="49" t="s">
        <v>11</v>
      </c>
      <c r="B4" s="49" t="s">
        <v>10</v>
      </c>
      <c r="C4" s="51" t="s">
        <v>77</v>
      </c>
      <c r="D4" s="49" t="s">
        <v>66</v>
      </c>
      <c r="E4" s="49"/>
      <c r="F4" s="49"/>
      <c r="G4" s="54" t="s">
        <v>78</v>
      </c>
      <c r="H4" s="49" t="s">
        <v>67</v>
      </c>
    </row>
    <row r="5" spans="1:8" ht="64.5" customHeight="1" x14ac:dyDescent="0.2">
      <c r="A5" s="49"/>
      <c r="B5" s="49"/>
      <c r="C5" s="51"/>
      <c r="D5" s="27" t="s">
        <v>45</v>
      </c>
      <c r="E5" s="33" t="s">
        <v>75</v>
      </c>
      <c r="F5" s="11" t="s">
        <v>9</v>
      </c>
      <c r="G5" s="55"/>
      <c r="H5" s="49"/>
    </row>
    <row r="6" spans="1:8" ht="18.75" customHeight="1" x14ac:dyDescent="0.3">
      <c r="A6" s="19" t="s">
        <v>2</v>
      </c>
      <c r="B6" s="11"/>
      <c r="C6" s="40">
        <f>C7+C29</f>
        <v>320025.40000000002</v>
      </c>
      <c r="D6" s="12">
        <f>D7+D29</f>
        <v>315802.8</v>
      </c>
      <c r="E6" s="12">
        <f>E7+E29</f>
        <v>323045.3</v>
      </c>
      <c r="F6" s="9">
        <f>E6/D6*100</f>
        <v>102.29336155347578</v>
      </c>
      <c r="G6" s="9">
        <f>E6-C6</f>
        <v>3019.8999999999651</v>
      </c>
      <c r="H6" s="9">
        <f>E6/C6*100</f>
        <v>100.94364384826953</v>
      </c>
    </row>
    <row r="7" spans="1:8" ht="18.75" customHeight="1" x14ac:dyDescent="0.25">
      <c r="A7" s="8" t="s">
        <v>3</v>
      </c>
      <c r="B7" s="21" t="s">
        <v>12</v>
      </c>
      <c r="C7" s="9">
        <f>C8+C22</f>
        <v>196477.9</v>
      </c>
      <c r="D7" s="9">
        <f>D8+D22</f>
        <v>200002.4</v>
      </c>
      <c r="E7" s="9">
        <f>E8+E22</f>
        <v>208833.5</v>
      </c>
      <c r="F7" s="9">
        <f t="shared" ref="F7:F40" si="0">E7/D7*100</f>
        <v>104.41549701403584</v>
      </c>
      <c r="G7" s="9">
        <f t="shared" ref="G7:G43" si="1">E7-C7</f>
        <v>12355.600000000006</v>
      </c>
      <c r="H7" s="9">
        <f t="shared" ref="H7:H40" si="2">E7/C7*100</f>
        <v>106.2885444113562</v>
      </c>
    </row>
    <row r="8" spans="1:8" s="3" customFormat="1" ht="15.75" x14ac:dyDescent="0.25">
      <c r="A8" s="8" t="s">
        <v>4</v>
      </c>
      <c r="B8" s="22"/>
      <c r="C8" s="9">
        <f>C9+C11+C12+C17+C20</f>
        <v>180040.6</v>
      </c>
      <c r="D8" s="9">
        <f>D9+D11+D12+D17+D20</f>
        <v>181133.1</v>
      </c>
      <c r="E8" s="9">
        <f>E9+E11+E12+E17+E20</f>
        <v>191072.2</v>
      </c>
      <c r="F8" s="9">
        <f t="shared" si="0"/>
        <v>105.48718042146908</v>
      </c>
      <c r="G8" s="9">
        <f t="shared" si="1"/>
        <v>11031.600000000006</v>
      </c>
      <c r="H8" s="9">
        <f t="shared" si="2"/>
        <v>106.12728462357934</v>
      </c>
    </row>
    <row r="9" spans="1:8" s="3" customFormat="1" ht="17.25" customHeight="1" x14ac:dyDescent="0.25">
      <c r="A9" s="8" t="s">
        <v>13</v>
      </c>
      <c r="B9" s="21" t="s">
        <v>14</v>
      </c>
      <c r="C9" s="9">
        <f t="shared" ref="C9:E9" si="3">C10</f>
        <v>67316.600000000006</v>
      </c>
      <c r="D9" s="9">
        <f t="shared" si="3"/>
        <v>69006.600000000006</v>
      </c>
      <c r="E9" s="9">
        <f t="shared" si="3"/>
        <v>77348.399999999994</v>
      </c>
      <c r="F9" s="9">
        <f t="shared" si="0"/>
        <v>112.08840893479753</v>
      </c>
      <c r="G9" s="9">
        <f t="shared" si="1"/>
        <v>10031.799999999988</v>
      </c>
      <c r="H9" s="9">
        <f t="shared" si="2"/>
        <v>114.90241634307137</v>
      </c>
    </row>
    <row r="10" spans="1:8" ht="18.75" customHeight="1" x14ac:dyDescent="0.25">
      <c r="A10" s="13" t="s">
        <v>5</v>
      </c>
      <c r="B10" s="23" t="s">
        <v>17</v>
      </c>
      <c r="C10" s="14">
        <v>67316.600000000006</v>
      </c>
      <c r="D10" s="14">
        <v>69006.600000000006</v>
      </c>
      <c r="E10" s="14">
        <v>77348.399999999994</v>
      </c>
      <c r="F10" s="9">
        <f t="shared" si="0"/>
        <v>112.08840893479753</v>
      </c>
      <c r="G10" s="9">
        <f t="shared" si="1"/>
        <v>10031.799999999988</v>
      </c>
      <c r="H10" s="9">
        <f t="shared" si="2"/>
        <v>114.90241634307137</v>
      </c>
    </row>
    <row r="11" spans="1:8" ht="31.5" x14ac:dyDescent="0.25">
      <c r="A11" s="8" t="s">
        <v>15</v>
      </c>
      <c r="B11" s="21" t="s">
        <v>16</v>
      </c>
      <c r="C11" s="9">
        <v>3411.5</v>
      </c>
      <c r="D11" s="9">
        <v>3776.7</v>
      </c>
      <c r="E11" s="9">
        <v>4358.1000000000004</v>
      </c>
      <c r="F11" s="9">
        <f t="shared" si="0"/>
        <v>115.39439192946223</v>
      </c>
      <c r="G11" s="9">
        <f t="shared" si="1"/>
        <v>946.60000000000036</v>
      </c>
      <c r="H11" s="9">
        <f t="shared" si="2"/>
        <v>127.74732522350874</v>
      </c>
    </row>
    <row r="12" spans="1:8" s="5" customFormat="1" ht="21.75" customHeight="1" x14ac:dyDescent="0.25">
      <c r="A12" s="18" t="s">
        <v>21</v>
      </c>
      <c r="B12" s="21" t="s">
        <v>29</v>
      </c>
      <c r="C12" s="9">
        <f>C13+C14+C15+C16</f>
        <v>74448.100000000006</v>
      </c>
      <c r="D12" s="9">
        <f>D13+D14+D15+D16</f>
        <v>80849.8</v>
      </c>
      <c r="E12" s="9">
        <f>E13+E14+E15+E16</f>
        <v>77987.100000000006</v>
      </c>
      <c r="F12" s="9">
        <f t="shared" si="0"/>
        <v>96.459236757542996</v>
      </c>
      <c r="G12" s="9">
        <f t="shared" si="1"/>
        <v>3539</v>
      </c>
      <c r="H12" s="9">
        <f t="shared" si="2"/>
        <v>104.75364717165381</v>
      </c>
    </row>
    <row r="13" spans="1:8" s="5" customFormat="1" ht="32.25" customHeight="1" x14ac:dyDescent="0.25">
      <c r="A13" s="20" t="s">
        <v>39</v>
      </c>
      <c r="B13" s="23" t="s">
        <v>42</v>
      </c>
      <c r="C13" s="15">
        <v>74448.100000000006</v>
      </c>
      <c r="D13" s="14">
        <v>80849.8</v>
      </c>
      <c r="E13" s="15">
        <v>77984.600000000006</v>
      </c>
      <c r="F13" s="9">
        <f t="shared" si="0"/>
        <v>96.456144603944608</v>
      </c>
      <c r="G13" s="9">
        <f t="shared" si="1"/>
        <v>3536.5</v>
      </c>
      <c r="H13" s="9">
        <f t="shared" si="2"/>
        <v>104.75028912759359</v>
      </c>
    </row>
    <row r="14" spans="1:8" s="5" customFormat="1" ht="30" customHeight="1" x14ac:dyDescent="0.25">
      <c r="A14" s="20" t="s">
        <v>40</v>
      </c>
      <c r="B14" s="23" t="s">
        <v>43</v>
      </c>
      <c r="C14" s="15"/>
      <c r="D14" s="14"/>
      <c r="E14" s="15">
        <v>-0.5</v>
      </c>
      <c r="F14" s="9" t="e">
        <f t="shared" si="0"/>
        <v>#DIV/0!</v>
      </c>
      <c r="G14" s="9">
        <f t="shared" si="1"/>
        <v>-0.5</v>
      </c>
      <c r="H14" s="9" t="e">
        <f t="shared" si="2"/>
        <v>#DIV/0!</v>
      </c>
    </row>
    <row r="15" spans="1:8" s="5" customFormat="1" ht="22.5" customHeight="1" x14ac:dyDescent="0.25">
      <c r="A15" s="20" t="s">
        <v>41</v>
      </c>
      <c r="B15" s="23" t="s">
        <v>44</v>
      </c>
      <c r="C15" s="15"/>
      <c r="D15" s="14"/>
      <c r="E15" s="15">
        <v>3</v>
      </c>
      <c r="F15" s="9" t="e">
        <f t="shared" si="0"/>
        <v>#DIV/0!</v>
      </c>
      <c r="G15" s="9">
        <f t="shared" si="1"/>
        <v>3</v>
      </c>
      <c r="H15" s="9" t="e">
        <f t="shared" si="2"/>
        <v>#DIV/0!</v>
      </c>
    </row>
    <row r="16" spans="1:8" s="5" customFormat="1" ht="19.5" hidden="1" customHeight="1" x14ac:dyDescent="0.25">
      <c r="A16" s="20" t="s">
        <v>54</v>
      </c>
      <c r="B16" s="23" t="s">
        <v>55</v>
      </c>
      <c r="C16" s="15"/>
      <c r="D16" s="14"/>
      <c r="E16" s="15"/>
      <c r="F16" s="9" t="e">
        <f t="shared" si="0"/>
        <v>#DIV/0!</v>
      </c>
      <c r="G16" s="9">
        <f t="shared" si="1"/>
        <v>0</v>
      </c>
      <c r="H16" s="9" t="e">
        <f t="shared" si="2"/>
        <v>#DIV/0!</v>
      </c>
    </row>
    <row r="17" spans="1:11" s="6" customFormat="1" ht="15.75" x14ac:dyDescent="0.25">
      <c r="A17" s="8" t="s">
        <v>18</v>
      </c>
      <c r="B17" s="21" t="s">
        <v>19</v>
      </c>
      <c r="C17" s="9">
        <f>SUM(C18:C19)</f>
        <v>34747</v>
      </c>
      <c r="D17" s="9">
        <f>SUM(D18:D19)</f>
        <v>27500</v>
      </c>
      <c r="E17" s="9">
        <f>SUM(E18:E19)</f>
        <v>31378.400000000001</v>
      </c>
      <c r="F17" s="9">
        <f t="shared" si="0"/>
        <v>114.10327272727274</v>
      </c>
      <c r="G17" s="9">
        <f t="shared" si="1"/>
        <v>-3368.5999999999985</v>
      </c>
      <c r="H17" s="9">
        <f t="shared" si="2"/>
        <v>90.305350102167097</v>
      </c>
    </row>
    <row r="18" spans="1:11" ht="15.75" x14ac:dyDescent="0.25">
      <c r="A18" s="13" t="s">
        <v>53</v>
      </c>
      <c r="B18" s="23" t="s">
        <v>38</v>
      </c>
      <c r="C18" s="15">
        <v>11976.1</v>
      </c>
      <c r="D18" s="14">
        <v>7500</v>
      </c>
      <c r="E18" s="15">
        <v>17466.8</v>
      </c>
      <c r="F18" s="9">
        <f t="shared" si="0"/>
        <v>232.89066666666668</v>
      </c>
      <c r="G18" s="9">
        <f t="shared" si="1"/>
        <v>5490.6999999999989</v>
      </c>
      <c r="H18" s="9">
        <f t="shared" si="2"/>
        <v>145.84714556491679</v>
      </c>
      <c r="K18" s="4"/>
    </row>
    <row r="19" spans="1:11" ht="15.75" x14ac:dyDescent="0.25">
      <c r="A19" s="13" t="s">
        <v>22</v>
      </c>
      <c r="B19" s="23" t="s">
        <v>33</v>
      </c>
      <c r="C19" s="15">
        <v>22770.9</v>
      </c>
      <c r="D19" s="14">
        <v>20000</v>
      </c>
      <c r="E19" s="15">
        <v>13911.6</v>
      </c>
      <c r="F19" s="9">
        <f t="shared" si="0"/>
        <v>69.557999999999993</v>
      </c>
      <c r="G19" s="9">
        <f t="shared" si="1"/>
        <v>-8859.3000000000011</v>
      </c>
      <c r="H19" s="9">
        <f t="shared" si="2"/>
        <v>61.093764409838869</v>
      </c>
    </row>
    <row r="20" spans="1:11" ht="47.25" x14ac:dyDescent="0.25">
      <c r="A20" s="8" t="s">
        <v>60</v>
      </c>
      <c r="B20" s="21" t="s">
        <v>59</v>
      </c>
      <c r="C20" s="10">
        <f>C21</f>
        <v>117.4</v>
      </c>
      <c r="D20" s="10">
        <f t="shared" ref="D20:E20" si="4">D21</f>
        <v>0</v>
      </c>
      <c r="E20" s="10">
        <f t="shared" si="4"/>
        <v>0.2</v>
      </c>
      <c r="F20" s="9" t="e">
        <f t="shared" ref="F20:F21" si="5">E20/D20*100</f>
        <v>#DIV/0!</v>
      </c>
      <c r="G20" s="9">
        <f t="shared" si="1"/>
        <v>-117.2</v>
      </c>
      <c r="H20" s="9">
        <f t="shared" ref="H20:H21" si="6">E20/C20*100</f>
        <v>0.17035775127768313</v>
      </c>
    </row>
    <row r="21" spans="1:11" ht="47.25" x14ac:dyDescent="0.25">
      <c r="A21" s="13" t="s">
        <v>62</v>
      </c>
      <c r="B21" s="23" t="s">
        <v>61</v>
      </c>
      <c r="C21" s="15">
        <v>117.4</v>
      </c>
      <c r="D21" s="14"/>
      <c r="E21" s="15">
        <v>0.2</v>
      </c>
      <c r="F21" s="9" t="e">
        <f t="shared" si="5"/>
        <v>#DIV/0!</v>
      </c>
      <c r="G21" s="9">
        <f t="shared" si="1"/>
        <v>-117.2</v>
      </c>
      <c r="H21" s="9">
        <f t="shared" si="6"/>
        <v>0.17035775127768313</v>
      </c>
    </row>
    <row r="22" spans="1:11" s="7" customFormat="1" ht="15.75" x14ac:dyDescent="0.25">
      <c r="A22" s="8" t="s">
        <v>6</v>
      </c>
      <c r="B22" s="24"/>
      <c r="C22" s="9">
        <f t="shared" ref="C22" si="7">C23+C24+C25+C26+C27+C28</f>
        <v>16437.3</v>
      </c>
      <c r="D22" s="9">
        <f t="shared" ref="D22:E22" si="8">D23+D24+D25+D26+D27+D28</f>
        <v>18869.299999999996</v>
      </c>
      <c r="E22" s="9">
        <f t="shared" si="8"/>
        <v>17761.300000000003</v>
      </c>
      <c r="F22" s="9">
        <f t="shared" si="0"/>
        <v>94.12802806675397</v>
      </c>
      <c r="G22" s="9">
        <f t="shared" si="1"/>
        <v>1324.0000000000036</v>
      </c>
      <c r="H22" s="9">
        <f t="shared" si="2"/>
        <v>108.05485085750095</v>
      </c>
    </row>
    <row r="23" spans="1:11" s="7" customFormat="1" ht="31.5" x14ac:dyDescent="0.25">
      <c r="A23" s="13" t="s">
        <v>23</v>
      </c>
      <c r="B23" s="22" t="s">
        <v>31</v>
      </c>
      <c r="C23" s="15">
        <v>12139.3</v>
      </c>
      <c r="D23" s="14">
        <v>11995.3</v>
      </c>
      <c r="E23" s="15">
        <v>10479.700000000001</v>
      </c>
      <c r="F23" s="9">
        <f t="shared" si="0"/>
        <v>87.365051311763793</v>
      </c>
      <c r="G23" s="9">
        <f t="shared" si="1"/>
        <v>-1659.5999999999985</v>
      </c>
      <c r="H23" s="9">
        <f t="shared" si="2"/>
        <v>86.328700995938817</v>
      </c>
    </row>
    <row r="24" spans="1:11" s="7" customFormat="1" ht="31.5" x14ac:dyDescent="0.25">
      <c r="A24" s="13" t="s">
        <v>25</v>
      </c>
      <c r="B24" s="22" t="s">
        <v>32</v>
      </c>
      <c r="C24" s="15">
        <v>29.6</v>
      </c>
      <c r="D24" s="14">
        <v>47.5</v>
      </c>
      <c r="E24" s="15">
        <v>20.5</v>
      </c>
      <c r="F24" s="9">
        <f t="shared" si="0"/>
        <v>43.15789473684211</v>
      </c>
      <c r="G24" s="9">
        <f t="shared" si="1"/>
        <v>-9.1000000000000014</v>
      </c>
      <c r="H24" s="9">
        <f t="shared" si="2"/>
        <v>69.256756756756758</v>
      </c>
    </row>
    <row r="25" spans="1:11" s="7" customFormat="1" ht="31.5" x14ac:dyDescent="0.25">
      <c r="A25" s="13" t="s">
        <v>24</v>
      </c>
      <c r="B25" s="22" t="s">
        <v>34</v>
      </c>
      <c r="C25" s="15">
        <v>1825</v>
      </c>
      <c r="D25" s="14">
        <v>5042.3999999999996</v>
      </c>
      <c r="E25" s="15">
        <v>5105</v>
      </c>
      <c r="F25" s="9">
        <f t="shared" si="0"/>
        <v>101.24147231477075</v>
      </c>
      <c r="G25" s="9">
        <f t="shared" si="1"/>
        <v>3280</v>
      </c>
      <c r="H25" s="9">
        <f t="shared" si="2"/>
        <v>279.72602739726028</v>
      </c>
    </row>
    <row r="26" spans="1:11" s="7" customFormat="1" ht="15.75" x14ac:dyDescent="0.25">
      <c r="A26" s="13" t="s">
        <v>26</v>
      </c>
      <c r="B26" s="22" t="s">
        <v>35</v>
      </c>
      <c r="C26" s="15">
        <v>89</v>
      </c>
      <c r="D26" s="14">
        <v>103.3</v>
      </c>
      <c r="E26" s="15">
        <v>91.2</v>
      </c>
      <c r="F26" s="9">
        <f t="shared" si="0"/>
        <v>88.286544046466602</v>
      </c>
      <c r="G26" s="9">
        <f t="shared" si="1"/>
        <v>2.2000000000000028</v>
      </c>
      <c r="H26" s="9">
        <f t="shared" si="2"/>
        <v>102.47191011235954</v>
      </c>
    </row>
    <row r="27" spans="1:11" s="7" customFormat="1" ht="15.75" x14ac:dyDescent="0.25">
      <c r="A27" s="13" t="s">
        <v>27</v>
      </c>
      <c r="B27" s="22" t="s">
        <v>36</v>
      </c>
      <c r="C27" s="15">
        <v>93.2</v>
      </c>
      <c r="D27" s="14">
        <v>108.6</v>
      </c>
      <c r="E27" s="15">
        <v>22.5</v>
      </c>
      <c r="F27" s="9">
        <f t="shared" si="0"/>
        <v>20.718232044198896</v>
      </c>
      <c r="G27" s="9">
        <f t="shared" si="1"/>
        <v>-70.7</v>
      </c>
      <c r="H27" s="9">
        <f t="shared" si="2"/>
        <v>24.141630901287552</v>
      </c>
    </row>
    <row r="28" spans="1:11" s="7" customFormat="1" ht="15.75" x14ac:dyDescent="0.25">
      <c r="A28" s="13" t="s">
        <v>28</v>
      </c>
      <c r="B28" s="22" t="s">
        <v>37</v>
      </c>
      <c r="C28" s="15">
        <v>2261.1999999999998</v>
      </c>
      <c r="D28" s="14">
        <v>1572.2</v>
      </c>
      <c r="E28" s="15">
        <v>2042.4</v>
      </c>
      <c r="F28" s="9">
        <f t="shared" si="0"/>
        <v>129.90713649662894</v>
      </c>
      <c r="G28" s="9">
        <f t="shared" si="1"/>
        <v>-218.79999999999973</v>
      </c>
      <c r="H28" s="9">
        <f t="shared" si="2"/>
        <v>90.323721917565905</v>
      </c>
    </row>
    <row r="29" spans="1:11" ht="20.45" customHeight="1" x14ac:dyDescent="0.25">
      <c r="A29" s="16" t="s">
        <v>7</v>
      </c>
      <c r="B29" s="25" t="s">
        <v>20</v>
      </c>
      <c r="C29" s="10">
        <f>C30+C35+C36+C37+C38+C39+C40</f>
        <v>123547.5</v>
      </c>
      <c r="D29" s="10">
        <f t="shared" ref="D29:E29" si="9">D30+D35+D36+D37+D38+D40</f>
        <v>115800.4</v>
      </c>
      <c r="E29" s="10">
        <f t="shared" si="9"/>
        <v>114211.79999999999</v>
      </c>
      <c r="F29" s="9">
        <f t="shared" si="0"/>
        <v>98.62815672484723</v>
      </c>
      <c r="G29" s="9">
        <f t="shared" si="1"/>
        <v>-9335.7000000000116</v>
      </c>
      <c r="H29" s="9">
        <f t="shared" si="2"/>
        <v>92.443635039154969</v>
      </c>
    </row>
    <row r="30" spans="1:11" ht="16.5" customHeight="1" x14ac:dyDescent="0.25">
      <c r="A30" s="38" t="s">
        <v>58</v>
      </c>
      <c r="B30" s="39" t="s">
        <v>47</v>
      </c>
      <c r="C30" s="10">
        <f>C31+C32+C33+C34</f>
        <v>30461.3</v>
      </c>
      <c r="D30" s="10">
        <f>D31+D32+D33+D34</f>
        <v>30384.1</v>
      </c>
      <c r="E30" s="10">
        <f>E31+E32+E33+E34</f>
        <v>30372.3</v>
      </c>
      <c r="F30" s="9">
        <f t="shared" si="0"/>
        <v>99.961163898223077</v>
      </c>
      <c r="G30" s="9">
        <f t="shared" si="1"/>
        <v>-89</v>
      </c>
      <c r="H30" s="9">
        <f t="shared" si="2"/>
        <v>99.70782599560755</v>
      </c>
    </row>
    <row r="31" spans="1:11" ht="15.75" customHeight="1" x14ac:dyDescent="0.25">
      <c r="A31" s="41" t="s">
        <v>64</v>
      </c>
      <c r="B31" s="36"/>
      <c r="C31" s="37">
        <v>29560.6</v>
      </c>
      <c r="D31" s="37">
        <v>29462.3</v>
      </c>
      <c r="E31" s="37">
        <v>29462.3</v>
      </c>
      <c r="F31" s="9">
        <f t="shared" si="0"/>
        <v>100</v>
      </c>
      <c r="G31" s="9">
        <f t="shared" si="1"/>
        <v>-98.299999999999272</v>
      </c>
      <c r="H31" s="9">
        <f t="shared" si="2"/>
        <v>99.667462771391655</v>
      </c>
    </row>
    <row r="32" spans="1:11" ht="25.5" customHeight="1" x14ac:dyDescent="0.25">
      <c r="A32" s="41" t="s">
        <v>57</v>
      </c>
      <c r="B32" s="36"/>
      <c r="C32" s="37">
        <v>900.7</v>
      </c>
      <c r="D32" s="37">
        <v>921.8</v>
      </c>
      <c r="E32" s="37">
        <v>910</v>
      </c>
      <c r="F32" s="9">
        <f t="shared" si="0"/>
        <v>98.719895855934041</v>
      </c>
      <c r="G32" s="9">
        <f t="shared" si="1"/>
        <v>9.2999999999999545</v>
      </c>
      <c r="H32" s="9">
        <f t="shared" si="2"/>
        <v>101.03253025424669</v>
      </c>
    </row>
    <row r="33" spans="1:8" ht="24" hidden="1" customHeight="1" x14ac:dyDescent="0.25">
      <c r="A33" s="41" t="s">
        <v>63</v>
      </c>
      <c r="B33" s="36"/>
      <c r="C33" s="37"/>
      <c r="D33" s="37"/>
      <c r="E33" s="37"/>
      <c r="F33" s="9" t="e">
        <f t="shared" si="0"/>
        <v>#DIV/0!</v>
      </c>
      <c r="G33" s="9">
        <f t="shared" si="1"/>
        <v>0</v>
      </c>
      <c r="H33" s="9" t="e">
        <f t="shared" si="2"/>
        <v>#DIV/0!</v>
      </c>
    </row>
    <row r="34" spans="1:8" ht="34.5" hidden="1" customHeight="1" x14ac:dyDescent="0.25">
      <c r="A34" s="42" t="s">
        <v>65</v>
      </c>
      <c r="B34" s="36"/>
      <c r="C34" s="37"/>
      <c r="D34" s="37"/>
      <c r="E34" s="37"/>
      <c r="F34" s="9" t="e">
        <f t="shared" si="0"/>
        <v>#DIV/0!</v>
      </c>
      <c r="G34" s="9">
        <f t="shared" si="1"/>
        <v>0</v>
      </c>
      <c r="H34" s="9" t="e">
        <f t="shared" si="2"/>
        <v>#DIV/0!</v>
      </c>
    </row>
    <row r="35" spans="1:8" ht="15.75" customHeight="1" x14ac:dyDescent="0.25">
      <c r="A35" s="17" t="s">
        <v>30</v>
      </c>
      <c r="B35" s="26" t="s">
        <v>48</v>
      </c>
      <c r="C35" s="15">
        <v>36065.699999999997</v>
      </c>
      <c r="D35" s="15">
        <v>13057.4</v>
      </c>
      <c r="E35" s="15">
        <v>12688.9</v>
      </c>
      <c r="F35" s="9">
        <f t="shared" si="0"/>
        <v>97.177845512889235</v>
      </c>
      <c r="G35" s="9">
        <f t="shared" si="1"/>
        <v>-23376.799999999996</v>
      </c>
      <c r="H35" s="9">
        <f t="shared" si="2"/>
        <v>35.182735951333264</v>
      </c>
    </row>
    <row r="36" spans="1:8" ht="15.75" customHeight="1" x14ac:dyDescent="0.25">
      <c r="A36" s="17" t="s">
        <v>68</v>
      </c>
      <c r="B36" s="26" t="s">
        <v>69</v>
      </c>
      <c r="C36" s="15"/>
      <c r="D36" s="15">
        <v>9.5</v>
      </c>
      <c r="E36" s="15">
        <v>9.1999999999999993</v>
      </c>
      <c r="F36" s="9">
        <f t="shared" ref="F36" si="10">E36/D36*100</f>
        <v>96.84210526315789</v>
      </c>
      <c r="G36" s="9">
        <f t="shared" si="1"/>
        <v>9.1999999999999993</v>
      </c>
      <c r="H36" s="9" t="e">
        <f t="shared" ref="H36" si="11">E36/C36*100</f>
        <v>#DIV/0!</v>
      </c>
    </row>
    <row r="37" spans="1:8" ht="15.75" customHeight="1" x14ac:dyDescent="0.25">
      <c r="A37" s="17" t="s">
        <v>8</v>
      </c>
      <c r="B37" s="26" t="s">
        <v>49</v>
      </c>
      <c r="C37" s="15">
        <v>55835.6</v>
      </c>
      <c r="D37" s="15">
        <v>72550.899999999994</v>
      </c>
      <c r="E37" s="15">
        <v>71342.899999999994</v>
      </c>
      <c r="F37" s="9">
        <f t="shared" si="0"/>
        <v>98.334962074901895</v>
      </c>
      <c r="G37" s="9">
        <f t="shared" si="1"/>
        <v>15507.299999999996</v>
      </c>
      <c r="H37" s="9">
        <f t="shared" si="2"/>
        <v>127.77314115009062</v>
      </c>
    </row>
    <row r="38" spans="1:8" ht="15.75" customHeight="1" x14ac:dyDescent="0.25">
      <c r="A38" s="17" t="s">
        <v>46</v>
      </c>
      <c r="B38" s="45" t="s">
        <v>73</v>
      </c>
      <c r="C38" s="15">
        <v>1184.9000000000001</v>
      </c>
      <c r="D38" s="15">
        <v>219.7</v>
      </c>
      <c r="E38" s="15">
        <v>219.7</v>
      </c>
      <c r="F38" s="9">
        <f t="shared" si="0"/>
        <v>100</v>
      </c>
      <c r="G38" s="9">
        <f t="shared" si="1"/>
        <v>-965.2</v>
      </c>
      <c r="H38" s="9">
        <f t="shared" si="2"/>
        <v>18.541649084310912</v>
      </c>
    </row>
    <row r="39" spans="1:8" ht="15.75" hidden="1" customHeight="1" x14ac:dyDescent="0.25">
      <c r="A39" s="17" t="s">
        <v>46</v>
      </c>
      <c r="B39" s="45" t="s">
        <v>74</v>
      </c>
      <c r="C39" s="15"/>
      <c r="D39" s="15"/>
      <c r="E39" s="15"/>
      <c r="F39" s="9"/>
      <c r="G39" s="9">
        <f t="shared" si="1"/>
        <v>0</v>
      </c>
      <c r="H39" s="9"/>
    </row>
    <row r="40" spans="1:8" ht="47.25" customHeight="1" x14ac:dyDescent="0.25">
      <c r="A40" s="17" t="s">
        <v>70</v>
      </c>
      <c r="B40" s="26" t="s">
        <v>56</v>
      </c>
      <c r="C40" s="15"/>
      <c r="D40" s="15">
        <f>D41+D42+D43</f>
        <v>-421.19999999999982</v>
      </c>
      <c r="E40" s="15">
        <f>E41+E42+E43</f>
        <v>-421.19999999999982</v>
      </c>
      <c r="F40" s="9">
        <f t="shared" si="0"/>
        <v>100</v>
      </c>
      <c r="G40" s="9">
        <f t="shared" si="1"/>
        <v>-421.19999999999982</v>
      </c>
      <c r="H40" s="9" t="e">
        <f t="shared" si="2"/>
        <v>#DIV/0!</v>
      </c>
    </row>
    <row r="41" spans="1:8" ht="21.75" customHeight="1" x14ac:dyDescent="0.25">
      <c r="A41" s="43" t="s">
        <v>71</v>
      </c>
      <c r="B41" s="26"/>
      <c r="C41" s="15"/>
      <c r="D41" s="44">
        <v>-421.2</v>
      </c>
      <c r="E41" s="44">
        <v>-421.2</v>
      </c>
      <c r="F41" s="9"/>
      <c r="G41" s="9">
        <f t="shared" si="1"/>
        <v>-421.2</v>
      </c>
      <c r="H41" s="9"/>
    </row>
    <row r="42" spans="1:8" ht="21.75" customHeight="1" x14ac:dyDescent="0.25">
      <c r="A42" s="43" t="s">
        <v>72</v>
      </c>
      <c r="B42" s="26"/>
      <c r="C42" s="15"/>
      <c r="D42" s="44">
        <f>-1786.8-55.8</f>
        <v>-1842.6</v>
      </c>
      <c r="E42" s="44">
        <f>-1786.8-55.8</f>
        <v>-1842.6</v>
      </c>
      <c r="F42" s="9"/>
      <c r="G42" s="9">
        <f t="shared" si="1"/>
        <v>-1842.6</v>
      </c>
      <c r="H42" s="9"/>
    </row>
    <row r="43" spans="1:8" ht="22.5" customHeight="1" x14ac:dyDescent="0.25">
      <c r="A43" s="43" t="s">
        <v>72</v>
      </c>
      <c r="B43" s="26"/>
      <c r="C43" s="15"/>
      <c r="D43" s="44">
        <f>1786.8+55.8</f>
        <v>1842.6</v>
      </c>
      <c r="E43" s="44">
        <f>1786.8+55.8</f>
        <v>1842.6</v>
      </c>
      <c r="F43" s="9"/>
      <c r="G43" s="9">
        <f t="shared" si="1"/>
        <v>1842.6</v>
      </c>
      <c r="H43" s="9"/>
    </row>
    <row r="44" spans="1:8" ht="23.25" hidden="1" customHeight="1" x14ac:dyDescent="0.25">
      <c r="A44" s="52" t="s">
        <v>51</v>
      </c>
      <c r="B44" s="53"/>
      <c r="C44" s="53"/>
      <c r="D44" s="53"/>
      <c r="E44" s="28"/>
      <c r="F44" s="29" t="s">
        <v>52</v>
      </c>
      <c r="G44" s="29"/>
    </row>
    <row r="45" spans="1:8" x14ac:dyDescent="0.2">
      <c r="A45" s="30"/>
      <c r="B45" s="30"/>
      <c r="C45" s="30"/>
      <c r="D45" s="30"/>
      <c r="E45" s="30"/>
      <c r="F45" s="30"/>
      <c r="G45" s="30"/>
      <c r="H45" s="30"/>
    </row>
    <row r="46" spans="1:8" ht="15.75" x14ac:dyDescent="0.25">
      <c r="A46" s="46"/>
      <c r="B46" s="47"/>
      <c r="C46" s="47"/>
      <c r="D46" s="47"/>
      <c r="E46" s="31"/>
      <c r="F46" s="32"/>
      <c r="G46" s="32"/>
      <c r="H46" s="30"/>
    </row>
  </sheetData>
  <mergeCells count="10">
    <mergeCell ref="A46:D46"/>
    <mergeCell ref="F1:H1"/>
    <mergeCell ref="H4:H5"/>
    <mergeCell ref="A2:H2"/>
    <mergeCell ref="A4:A5"/>
    <mergeCell ref="B4:B5"/>
    <mergeCell ref="C4:C5"/>
    <mergeCell ref="D4:F4"/>
    <mergeCell ref="A44:D44"/>
    <mergeCell ref="G4:G5"/>
  </mergeCells>
  <pageMargins left="0" right="0" top="0.59055118110236227" bottom="0" header="0" footer="0.11811023622047245"/>
  <pageSetup paperSize="9" scale="80"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P2:Q23"/>
  <sheetViews>
    <sheetView topLeftCell="A16" workbookViewId="0">
      <selection activeCell="Q2" sqref="Q2:Q17"/>
    </sheetView>
  </sheetViews>
  <sheetFormatPr defaultRowHeight="12.75" x14ac:dyDescent="0.2"/>
  <cols>
    <col min="17" max="17" width="31.83203125" customWidth="1"/>
  </cols>
  <sheetData>
    <row r="2" spans="16:17" ht="30.75" x14ac:dyDescent="0.2">
      <c r="P2" s="34"/>
      <c r="Q2" s="35"/>
    </row>
    <row r="3" spans="16:17" ht="30.75" x14ac:dyDescent="0.2">
      <c r="P3" s="34"/>
      <c r="Q3" s="35"/>
    </row>
    <row r="4" spans="16:17" ht="30.75" x14ac:dyDescent="0.2">
      <c r="P4" s="34"/>
      <c r="Q4" s="34"/>
    </row>
    <row r="5" spans="16:17" ht="30.75" x14ac:dyDescent="0.2">
      <c r="P5" s="34"/>
      <c r="Q5" s="34"/>
    </row>
    <row r="6" spans="16:17" ht="30.75" x14ac:dyDescent="0.2">
      <c r="P6" s="34"/>
      <c r="Q6" s="34"/>
    </row>
    <row r="7" spans="16:17" ht="30.75" x14ac:dyDescent="0.2">
      <c r="P7" s="34"/>
      <c r="Q7" s="34"/>
    </row>
    <row r="8" spans="16:17" ht="30.75" x14ac:dyDescent="0.2">
      <c r="P8" s="34"/>
      <c r="Q8" s="34"/>
    </row>
    <row r="9" spans="16:17" ht="30.75" x14ac:dyDescent="0.2">
      <c r="P9" s="34"/>
      <c r="Q9" s="34"/>
    </row>
    <row r="10" spans="16:17" ht="30.75" x14ac:dyDescent="0.2">
      <c r="P10" s="34"/>
      <c r="Q10" s="34"/>
    </row>
    <row r="11" spans="16:17" ht="30.75" x14ac:dyDescent="0.2">
      <c r="P11" s="34"/>
      <c r="Q11" s="34"/>
    </row>
    <row r="12" spans="16:17" ht="30.75" x14ac:dyDescent="0.2">
      <c r="P12" s="34"/>
      <c r="Q12" s="34"/>
    </row>
    <row r="13" spans="16:17" ht="30.75" x14ac:dyDescent="0.2">
      <c r="P13" s="34"/>
      <c r="Q13" s="34"/>
    </row>
    <row r="14" spans="16:17" ht="30.75" x14ac:dyDescent="0.2">
      <c r="P14" s="34"/>
      <c r="Q14" s="34"/>
    </row>
    <row r="15" spans="16:17" ht="30.75" x14ac:dyDescent="0.2">
      <c r="P15" s="34"/>
      <c r="Q15" s="34"/>
    </row>
    <row r="16" spans="16:17" ht="30.75" x14ac:dyDescent="0.2">
      <c r="P16" s="34"/>
      <c r="Q16" s="34"/>
    </row>
    <row r="17" spans="16:17" ht="30.75" x14ac:dyDescent="0.2">
      <c r="P17" s="34"/>
      <c r="Q17" s="34"/>
    </row>
    <row r="18" spans="16:17" ht="30.75" x14ac:dyDescent="0.2">
      <c r="P18" s="34"/>
      <c r="Q18" s="34"/>
    </row>
    <row r="19" spans="16:17" ht="30.75" x14ac:dyDescent="0.2">
      <c r="P19" s="34"/>
      <c r="Q19" s="34"/>
    </row>
    <row r="20" spans="16:17" ht="30.75" x14ac:dyDescent="0.2">
      <c r="P20" s="34"/>
      <c r="Q20" s="34"/>
    </row>
    <row r="21" spans="16:17" ht="30.75" x14ac:dyDescent="0.2">
      <c r="P21" s="34"/>
      <c r="Q21" s="34"/>
    </row>
    <row r="22" spans="16:17" ht="30.75" x14ac:dyDescent="0.2">
      <c r="P22" s="34"/>
      <c r="Q22" s="34"/>
    </row>
    <row r="23" spans="16:17" ht="30.75" x14ac:dyDescent="0.2">
      <c r="P23" s="34"/>
      <c r="Q23" s="3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доходы</vt:lpstr>
      <vt:lpstr>Лист1</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Lobach IA.</dc:creator>
  <cp:lastModifiedBy>sachapc</cp:lastModifiedBy>
  <cp:lastPrinted>2023-03-26T17:12:12Z</cp:lastPrinted>
  <dcterms:created xsi:type="dcterms:W3CDTF">2016-06-14T14:48:33Z</dcterms:created>
  <dcterms:modified xsi:type="dcterms:W3CDTF">2023-03-26T18:34:23Z</dcterms:modified>
</cp:coreProperties>
</file>